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915" yWindow="285" windowWidth="11085" windowHeight="9045" tabRatio="830"/>
  </bookViews>
  <sheets>
    <sheet name="I_01.1.1.1.5" sheetId="10" r:id="rId1"/>
    <sheet name="J_01.1.1.1.1" sheetId="12" r:id="rId2"/>
    <sheet name="J_01.1.1.1.2" sheetId="16" r:id="rId3"/>
    <sheet name="J_01.1.1.1.3" sheetId="17" r:id="rId4"/>
    <sheet name="J_01.1.1.1.4" sheetId="18" r:id="rId5"/>
    <sheet name="I_01.1.1.3.1" sheetId="5" r:id="rId6"/>
    <sheet name="J_01.1.1.3.1" sheetId="7" r:id="rId7"/>
    <sheet name="J_01.1.1.3.2" sheetId="21" r:id="rId8"/>
    <sheet name="J_01.1.1.3.3" sheetId="20" r:id="rId9"/>
    <sheet name="J_01.1.1.3.4" sheetId="22" r:id="rId10"/>
    <sheet name="J_01.2.2.1.1" sheetId="15" r:id="rId11"/>
    <sheet name="J_01.2.2.1.2" sheetId="19" r:id="rId12"/>
  </sheets>
  <calcPr calcId="145621" calcOnSave="0"/>
</workbook>
</file>

<file path=xl/calcChain.xml><?xml version="1.0" encoding="utf-8"?>
<calcChain xmlns="http://schemas.openxmlformats.org/spreadsheetml/2006/main">
  <c r="F19" i="10" l="1"/>
  <c r="F15" i="10"/>
  <c r="F11" i="10"/>
  <c r="F7" i="10"/>
  <c r="I23" i="17"/>
  <c r="I22" i="17"/>
  <c r="K11" i="5"/>
  <c r="K10" i="5"/>
  <c r="F20" i="12"/>
  <c r="F16" i="12"/>
  <c r="F12" i="12"/>
  <c r="F8" i="12"/>
  <c r="F21" i="10" l="1"/>
  <c r="G21" i="10" s="1"/>
  <c r="G22" i="10" s="1"/>
  <c r="F22" i="12"/>
  <c r="G22" i="12" s="1"/>
  <c r="G23" i="12" s="1"/>
  <c r="G21" i="19" l="1"/>
  <c r="G22" i="19"/>
  <c r="F19" i="19"/>
  <c r="F15" i="19"/>
  <c r="F11" i="19"/>
  <c r="F7" i="19"/>
  <c r="F21" i="19" s="1"/>
  <c r="F23" i="15" l="1"/>
  <c r="F21" i="15"/>
  <c r="F17" i="15"/>
  <c r="F13" i="15"/>
  <c r="F9" i="15"/>
  <c r="F16" i="18"/>
  <c r="F20" i="18"/>
  <c r="F12" i="18"/>
  <c r="F8" i="18"/>
  <c r="E16" i="17"/>
  <c r="F16" i="17" s="1"/>
  <c r="F20" i="17"/>
  <c r="F12" i="17"/>
  <c r="F8" i="17"/>
  <c r="F22" i="16"/>
  <c r="F20" i="16"/>
  <c r="E16" i="16"/>
  <c r="F16" i="16" s="1"/>
  <c r="F12" i="16"/>
  <c r="F8" i="16"/>
  <c r="G23" i="15" l="1"/>
  <c r="G24" i="15" s="1"/>
  <c r="F22" i="18"/>
  <c r="F22" i="17"/>
  <c r="F10" i="22"/>
  <c r="F10" i="21"/>
  <c r="F10" i="20"/>
  <c r="H9" i="5" l="1"/>
  <c r="H10" i="5" s="1"/>
  <c r="G10" i="5"/>
  <c r="F10" i="7" l="1"/>
  <c r="F10" i="5" l="1"/>
</calcChain>
</file>

<file path=xl/sharedStrings.xml><?xml version="1.0" encoding="utf-8"?>
<sst xmlns="http://schemas.openxmlformats.org/spreadsheetml/2006/main" count="273" uniqueCount="42">
  <si>
    <t>Расчет</t>
  </si>
  <si>
    <t xml:space="preserve">по "Укрупненным нормативам цены" согласно приказу № 75 от 08.02.2016г. Министерства энергетики Российской Федерации </t>
  </si>
  <si>
    <t>№ п/п</t>
  </si>
  <si>
    <t>Номер расценки</t>
  </si>
  <si>
    <t>Мощность, кВА/ Напряжение, кВ</t>
  </si>
  <si>
    <t>Наименование</t>
  </si>
  <si>
    <t>Стоимость, тыс.руб., без НДС</t>
  </si>
  <si>
    <t>Всего</t>
  </si>
  <si>
    <t>Напряжение, кВ</t>
  </si>
  <si>
    <t>В2-01</t>
  </si>
  <si>
    <t>УНЦ ячейки выключателя</t>
  </si>
  <si>
    <t>В1-02</t>
  </si>
  <si>
    <t>10 (6)</t>
  </si>
  <si>
    <t>Итого, тыс.руб., без НДС</t>
  </si>
  <si>
    <t xml:space="preserve">по "Укрупненным нормативам цены" согласно приказу № 10 от 17.01.2019г. Министерства энергетики Российской Федерации </t>
  </si>
  <si>
    <t>Номер расценок</t>
  </si>
  <si>
    <t>Тип опор и количество цепей</t>
  </si>
  <si>
    <t>Л3-01-1….4</t>
  </si>
  <si>
    <t>Стоимость тыс. руб., без НДС</t>
  </si>
  <si>
    <t>Сечение</t>
  </si>
  <si>
    <t>4х50</t>
  </si>
  <si>
    <t>Л7-37-1…4</t>
  </si>
  <si>
    <t>Количество, шт</t>
  </si>
  <si>
    <t>Количество, м</t>
  </si>
  <si>
    <t>Л11-01</t>
  </si>
  <si>
    <t>Норматив цены</t>
  </si>
  <si>
    <t>Арматура и устройство крепления провода СИП</t>
  </si>
  <si>
    <t>М2-01-1…2</t>
  </si>
  <si>
    <t>ВСЕГО:</t>
  </si>
  <si>
    <t>по объекту реконструкция ВЛ-0,4 кВ от ТП-67 Ашинский район пос. составляет 74,57 млн. руб. с НДС</t>
  </si>
  <si>
    <t>по объекту реконструкция ПС Черноозерка г.В. Уфалей пос. Черемшанка составляет  106,94 млн. руб. с НДС</t>
  </si>
  <si>
    <t>Норматив цены для отлельных элементов в составе расченки</t>
  </si>
  <si>
    <t>по объекту реконструкция ВЛ-0,4 кВ п. Новый Хребет  составляет 22,79 млн. руб. с НДС</t>
  </si>
  <si>
    <t>по объекту реконструкция ВЛ-6 кВ и ВЛ-0,4 кВ по ул. Профсоюзная в п. Хребет составляет  83,84 млн. руб. с НДС</t>
  </si>
  <si>
    <t>по объекту реконструкция магистральных ВЛ-0,4 кВ с. Коелга составляет 83,84 млн. руб. с НДС</t>
  </si>
  <si>
    <t>по объекту реконструкция ВЛ-0,4 кВ от ТП-66 Ашинский район пос. Колослейка составляет 69,66 млн. руб. с НДС</t>
  </si>
  <si>
    <t>по объекту реконструкция ПС Радиозавод 35/6 кВ г. Кыштым, составляет 9,296 млн. руб. с НДС</t>
  </si>
  <si>
    <t>по объекту реконструкция ПС Иркускан 35/6 кВ г. Бакал, составляет 19,852 млн. руб. с НДС</t>
  </si>
  <si>
    <t>по объекту реконструкция ПС Дормаш г.В. Уфалей пос. Строитель, составляет 19,852 млн.руб. с НДС</t>
  </si>
  <si>
    <t>по объекту реконструкция ПС Ксанта г.Кыштым пос. Каолиновый (в сторону ТП-2, ТП-3), составляет 19,852 млн.руб. с НДС</t>
  </si>
  <si>
    <t>по объекту реконструкция ТП-150 г. Кыштым, составляет 19,852 млн.руб. с НДС</t>
  </si>
  <si>
    <t>по объекту реконструкция ВЛ-0,4 кВ от ТП-68 Ашинский район пос. Бьянка не предусмотрен. Расчет локальный сметы составляет 112,54 млн. руб. с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</si>
</sst>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64" fontId="1" fillId="0" borderId="0" xfId="0" applyNumberFormat="1" applyFont="1"/>
    <xf numFmtId="43" fontId="1" fillId="0" borderId="2" xfId="1" applyFont="1" applyBorder="1"/>
    <xf numFmtId="43" fontId="1" fillId="0" borderId="2" xfId="1" applyFont="1" applyBorder="1" applyAlignment="1">
      <alignment horizontal="center"/>
    </xf>
    <xf numFmtId="43" fontId="1" fillId="0" borderId="0" xfId="0" applyNumberFormat="1" applyFont="1"/>
    <xf numFmtId="43" fontId="1" fillId="0" borderId="2" xfId="0" applyNumberFormat="1" applyFont="1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1" fillId="0" borderId="0" xfId="0" applyFont="1" applyFill="1"/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"/>
  <sheetViews>
    <sheetView tabSelected="1" workbookViewId="0">
      <selection activeCell="A4" sqref="A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4.85546875" style="1" customWidth="1"/>
    <col min="6" max="6" width="17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41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6" spans="1:16384" ht="47.25" x14ac:dyDescent="0.25">
      <c r="B6" s="11" t="s">
        <v>15</v>
      </c>
      <c r="C6" s="11" t="s">
        <v>8</v>
      </c>
      <c r="D6" s="11" t="s">
        <v>16</v>
      </c>
      <c r="E6" s="17" t="s">
        <v>22</v>
      </c>
      <c r="F6" s="5" t="s">
        <v>18</v>
      </c>
    </row>
    <row r="7" spans="1:16384" x14ac:dyDescent="0.25">
      <c r="B7" s="6" t="s">
        <v>17</v>
      </c>
      <c r="C7" s="6">
        <v>0.4</v>
      </c>
      <c r="D7" s="6">
        <v>517</v>
      </c>
      <c r="E7" s="18">
        <v>135</v>
      </c>
      <c r="F7" s="13">
        <f>D7*E7</f>
        <v>69795</v>
      </c>
    </row>
    <row r="8" spans="1:16384" x14ac:dyDescent="0.25">
      <c r="A8" s="4"/>
      <c r="E8" s="19"/>
    </row>
    <row r="9" spans="1:16384" x14ac:dyDescent="0.25">
      <c r="E9" s="19"/>
    </row>
    <row r="10" spans="1:16384" ht="47.25" x14ac:dyDescent="0.25">
      <c r="B10" s="11" t="s">
        <v>15</v>
      </c>
      <c r="C10" s="11" t="s">
        <v>19</v>
      </c>
      <c r="D10" s="5" t="s">
        <v>31</v>
      </c>
      <c r="E10" s="17" t="s">
        <v>23</v>
      </c>
      <c r="F10" s="5" t="s">
        <v>18</v>
      </c>
    </row>
    <row r="11" spans="1:16384" x14ac:dyDescent="0.25">
      <c r="B11" s="6" t="s">
        <v>21</v>
      </c>
      <c r="C11" s="6" t="s">
        <v>20</v>
      </c>
      <c r="D11" s="6">
        <v>219</v>
      </c>
      <c r="E11" s="18">
        <v>9.85</v>
      </c>
      <c r="F11" s="14">
        <f>D11*E11</f>
        <v>2157.15</v>
      </c>
    </row>
    <row r="12" spans="1:16384" x14ac:dyDescent="0.25">
      <c r="E12" s="19"/>
    </row>
    <row r="13" spans="1:16384" x14ac:dyDescent="0.25">
      <c r="E13" s="19"/>
    </row>
    <row r="14" spans="1:16384" ht="47.25" x14ac:dyDescent="0.25">
      <c r="B14" s="11" t="s">
        <v>15</v>
      </c>
      <c r="C14" s="11" t="s">
        <v>25</v>
      </c>
      <c r="D14" s="11" t="s">
        <v>5</v>
      </c>
      <c r="E14" s="17" t="s">
        <v>22</v>
      </c>
      <c r="F14" s="5" t="s">
        <v>18</v>
      </c>
    </row>
    <row r="15" spans="1:16384" x14ac:dyDescent="0.25">
      <c r="B15" s="6" t="s">
        <v>24</v>
      </c>
      <c r="C15" s="6">
        <v>2.2000000000000002</v>
      </c>
      <c r="D15" s="6" t="s">
        <v>26</v>
      </c>
      <c r="E15" s="18">
        <v>105</v>
      </c>
      <c r="F15" s="6">
        <f>C15*E15</f>
        <v>231.00000000000003</v>
      </c>
    </row>
    <row r="16" spans="1:16384" x14ac:dyDescent="0.25">
      <c r="E16" s="19"/>
    </row>
    <row r="17" spans="2:7" x14ac:dyDescent="0.25">
      <c r="E17" s="19"/>
    </row>
    <row r="18" spans="2:7" ht="47.25" x14ac:dyDescent="0.25">
      <c r="B18" s="11" t="s">
        <v>15</v>
      </c>
      <c r="C18" s="11" t="s">
        <v>8</v>
      </c>
      <c r="D18" s="5" t="s">
        <v>31</v>
      </c>
      <c r="E18" s="17" t="s">
        <v>22</v>
      </c>
      <c r="F18" s="5" t="s">
        <v>18</v>
      </c>
    </row>
    <row r="19" spans="2:7" x14ac:dyDescent="0.25">
      <c r="B19" s="6" t="s">
        <v>27</v>
      </c>
      <c r="C19" s="6">
        <v>0.4</v>
      </c>
      <c r="D19" s="6">
        <v>160</v>
      </c>
      <c r="E19" s="18">
        <v>135</v>
      </c>
      <c r="F19" s="14">
        <f>D19*E19</f>
        <v>21600</v>
      </c>
    </row>
    <row r="20" spans="2:7" x14ac:dyDescent="0.25">
      <c r="E20" s="19"/>
    </row>
    <row r="21" spans="2:7" x14ac:dyDescent="0.25">
      <c r="B21" s="21" t="s">
        <v>28</v>
      </c>
      <c r="C21" s="22"/>
      <c r="D21" s="22"/>
      <c r="E21" s="23"/>
      <c r="F21" s="16">
        <f>F7+F11+F15+F19</f>
        <v>93783.15</v>
      </c>
      <c r="G21" s="15">
        <f>F21/1000</f>
        <v>93.783149999999992</v>
      </c>
    </row>
    <row r="22" spans="2:7" x14ac:dyDescent="0.25">
      <c r="G22" s="15">
        <f>G21*1.2</f>
        <v>112.53977999999999</v>
      </c>
    </row>
  </sheetData>
  <mergeCells count="4">
    <mergeCell ref="A1:H1"/>
    <mergeCell ref="A2:H2"/>
    <mergeCell ref="A3:H3"/>
    <mergeCell ref="B21:E2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workbookViewId="0">
      <selection activeCell="A4" sqref="A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0.28515625" style="1" customWidth="1"/>
    <col min="5" max="5" width="16.85546875" style="1" bestFit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40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47.25" x14ac:dyDescent="0.25">
      <c r="A8" s="10" t="s">
        <v>2</v>
      </c>
      <c r="B8" s="10" t="s">
        <v>3</v>
      </c>
      <c r="C8" s="10" t="s">
        <v>4</v>
      </c>
      <c r="D8" s="10" t="s">
        <v>5</v>
      </c>
      <c r="E8" s="11" t="s">
        <v>8</v>
      </c>
      <c r="F8" s="5" t="s">
        <v>6</v>
      </c>
    </row>
    <row r="9" spans="1:16384" x14ac:dyDescent="0.25">
      <c r="A9" s="6">
        <v>1</v>
      </c>
      <c r="B9" s="7" t="s">
        <v>11</v>
      </c>
      <c r="C9" s="6">
        <v>35</v>
      </c>
      <c r="D9" s="8" t="s">
        <v>10</v>
      </c>
      <c r="E9" s="9">
        <v>35</v>
      </c>
      <c r="F9" s="9">
        <v>16543</v>
      </c>
    </row>
    <row r="10" spans="1:16384" x14ac:dyDescent="0.25">
      <c r="A10" s="24" t="s">
        <v>7</v>
      </c>
      <c r="B10" s="25"/>
      <c r="C10" s="25"/>
      <c r="D10" s="25"/>
      <c r="E10" s="26"/>
      <c r="F10" s="9">
        <f>F9</f>
        <v>16543</v>
      </c>
    </row>
    <row r="12" spans="1:16384" x14ac:dyDescent="0.25">
      <c r="F12" s="12"/>
    </row>
  </sheetData>
  <mergeCells count="4">
    <mergeCell ref="A1:H1"/>
    <mergeCell ref="A2:H2"/>
    <mergeCell ref="A3:H3"/>
    <mergeCell ref="A10:E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topLeftCell="E2" workbookViewId="0">
      <selection activeCell="H19" sqref="H19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5.28515625" style="1" customWidth="1"/>
    <col min="6" max="6" width="16.57031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33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31.5" x14ac:dyDescent="0.25">
      <c r="A8" s="4"/>
      <c r="B8" s="11" t="s">
        <v>15</v>
      </c>
      <c r="C8" s="11" t="s">
        <v>8</v>
      </c>
      <c r="D8" s="11" t="s">
        <v>16</v>
      </c>
      <c r="E8" s="17" t="s">
        <v>22</v>
      </c>
      <c r="F8" s="5" t="s">
        <v>18</v>
      </c>
    </row>
    <row r="9" spans="1:16384" x14ac:dyDescent="0.25">
      <c r="B9" s="6" t="s">
        <v>17</v>
      </c>
      <c r="C9" s="6">
        <v>0.4</v>
      </c>
      <c r="D9" s="6">
        <v>517</v>
      </c>
      <c r="E9" s="18">
        <v>102</v>
      </c>
      <c r="F9" s="13">
        <f>D9*E9</f>
        <v>52734</v>
      </c>
    </row>
    <row r="10" spans="1:16384" x14ac:dyDescent="0.25">
      <c r="E10" s="19"/>
    </row>
    <row r="11" spans="1:16384" x14ac:dyDescent="0.25">
      <c r="E11" s="19"/>
    </row>
    <row r="12" spans="1:16384" ht="31.5" x14ac:dyDescent="0.25">
      <c r="B12" s="11" t="s">
        <v>15</v>
      </c>
      <c r="C12" s="11" t="s">
        <v>19</v>
      </c>
      <c r="D12" s="5" t="s">
        <v>31</v>
      </c>
      <c r="E12" s="17" t="s">
        <v>23</v>
      </c>
      <c r="F12" s="5" t="s">
        <v>18</v>
      </c>
    </row>
    <row r="13" spans="1:16384" x14ac:dyDescent="0.25">
      <c r="B13" s="6" t="s">
        <v>21</v>
      </c>
      <c r="C13" s="6" t="s">
        <v>20</v>
      </c>
      <c r="D13" s="6">
        <v>219</v>
      </c>
      <c r="E13" s="18">
        <v>3.63</v>
      </c>
      <c r="F13" s="14">
        <f>D13*E13</f>
        <v>794.97</v>
      </c>
    </row>
    <row r="14" spans="1:16384" x14ac:dyDescent="0.25">
      <c r="E14" s="19"/>
    </row>
    <row r="15" spans="1:16384" x14ac:dyDescent="0.25">
      <c r="E15" s="19"/>
    </row>
    <row r="16" spans="1:16384" ht="31.5" x14ac:dyDescent="0.25">
      <c r="B16" s="11" t="s">
        <v>15</v>
      </c>
      <c r="C16" s="11" t="s">
        <v>25</v>
      </c>
      <c r="D16" s="11" t="s">
        <v>5</v>
      </c>
      <c r="E16" s="17" t="s">
        <v>22</v>
      </c>
      <c r="F16" s="5" t="s">
        <v>18</v>
      </c>
    </row>
    <row r="17" spans="2:7" x14ac:dyDescent="0.25">
      <c r="B17" s="6" t="s">
        <v>24</v>
      </c>
      <c r="C17" s="6">
        <v>2.2000000000000002</v>
      </c>
      <c r="D17" s="6" t="s">
        <v>26</v>
      </c>
      <c r="E17" s="18">
        <v>7</v>
      </c>
      <c r="F17" s="6">
        <f>C17*E17</f>
        <v>15.400000000000002</v>
      </c>
    </row>
    <row r="18" spans="2:7" x14ac:dyDescent="0.25">
      <c r="E18" s="19"/>
    </row>
    <row r="19" spans="2:7" x14ac:dyDescent="0.25">
      <c r="E19" s="19"/>
    </row>
    <row r="20" spans="2:7" ht="31.5" x14ac:dyDescent="0.25">
      <c r="B20" s="11" t="s">
        <v>15</v>
      </c>
      <c r="C20" s="11" t="s">
        <v>8</v>
      </c>
      <c r="D20" s="5" t="s">
        <v>31</v>
      </c>
      <c r="E20" s="17" t="s">
        <v>22</v>
      </c>
      <c r="F20" s="5" t="s">
        <v>18</v>
      </c>
    </row>
    <row r="21" spans="2:7" x14ac:dyDescent="0.25">
      <c r="B21" s="6" t="s">
        <v>27</v>
      </c>
      <c r="C21" s="6">
        <v>0.4</v>
      </c>
      <c r="D21" s="6">
        <v>160</v>
      </c>
      <c r="E21" s="18">
        <v>102</v>
      </c>
      <c r="F21" s="14">
        <f>D21*E21</f>
        <v>16320</v>
      </c>
    </row>
    <row r="22" spans="2:7" x14ac:dyDescent="0.25">
      <c r="E22" s="19"/>
    </row>
    <row r="23" spans="2:7" x14ac:dyDescent="0.25">
      <c r="B23" s="21" t="s">
        <v>28</v>
      </c>
      <c r="C23" s="22"/>
      <c r="D23" s="22"/>
      <c r="E23" s="23"/>
      <c r="F23" s="16">
        <f>F9+F13+F17+F21</f>
        <v>69864.37</v>
      </c>
      <c r="G23" s="15">
        <f>F23/1000</f>
        <v>69.864369999999994</v>
      </c>
    </row>
    <row r="24" spans="2:7" x14ac:dyDescent="0.25">
      <c r="G24" s="15">
        <f>G23*1.2</f>
        <v>83.837243999999984</v>
      </c>
    </row>
  </sheetData>
  <mergeCells count="4">
    <mergeCell ref="A1:H1"/>
    <mergeCell ref="A2:H2"/>
    <mergeCell ref="A3:H3"/>
    <mergeCell ref="B23:E2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"/>
  <sheetViews>
    <sheetView topLeftCell="F10" workbookViewId="0">
      <selection activeCell="H18" sqref="H18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8" style="1" customWidth="1"/>
    <col min="6" max="6" width="16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34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6" spans="1:16384" ht="47.25" x14ac:dyDescent="0.25">
      <c r="B6" s="11" t="s">
        <v>15</v>
      </c>
      <c r="C6" s="11" t="s">
        <v>8</v>
      </c>
      <c r="D6" s="11" t="s">
        <v>16</v>
      </c>
      <c r="E6" s="17" t="s">
        <v>22</v>
      </c>
      <c r="F6" s="5" t="s">
        <v>18</v>
      </c>
    </row>
    <row r="7" spans="1:16384" x14ac:dyDescent="0.25">
      <c r="B7" s="6" t="s">
        <v>17</v>
      </c>
      <c r="C7" s="6">
        <v>0.4</v>
      </c>
      <c r="D7" s="6">
        <v>517</v>
      </c>
      <c r="E7" s="18">
        <v>102</v>
      </c>
      <c r="F7" s="13">
        <f>D7*E7</f>
        <v>52734</v>
      </c>
    </row>
    <row r="8" spans="1:16384" x14ac:dyDescent="0.25">
      <c r="A8" s="4"/>
      <c r="E8" s="19"/>
    </row>
    <row r="9" spans="1:16384" x14ac:dyDescent="0.25">
      <c r="E9" s="19"/>
    </row>
    <row r="10" spans="1:16384" ht="47.25" x14ac:dyDescent="0.25">
      <c r="B10" s="11" t="s">
        <v>15</v>
      </c>
      <c r="C10" s="11" t="s">
        <v>19</v>
      </c>
      <c r="D10" s="5" t="s">
        <v>31</v>
      </c>
      <c r="E10" s="17" t="s">
        <v>23</v>
      </c>
      <c r="F10" s="5" t="s">
        <v>18</v>
      </c>
    </row>
    <row r="11" spans="1:16384" x14ac:dyDescent="0.25">
      <c r="B11" s="6" t="s">
        <v>21</v>
      </c>
      <c r="C11" s="6" t="s">
        <v>20</v>
      </c>
      <c r="D11" s="6">
        <v>219</v>
      </c>
      <c r="E11" s="18">
        <v>3.63</v>
      </c>
      <c r="F11" s="14">
        <f>D11*E11</f>
        <v>794.97</v>
      </c>
    </row>
    <row r="12" spans="1:16384" x14ac:dyDescent="0.25">
      <c r="E12" s="19"/>
    </row>
    <row r="13" spans="1:16384" x14ac:dyDescent="0.25">
      <c r="E13" s="19"/>
    </row>
    <row r="14" spans="1:16384" ht="47.25" x14ac:dyDescent="0.25">
      <c r="B14" s="11" t="s">
        <v>15</v>
      </c>
      <c r="C14" s="11" t="s">
        <v>25</v>
      </c>
      <c r="D14" s="11" t="s">
        <v>5</v>
      </c>
      <c r="E14" s="17" t="s">
        <v>22</v>
      </c>
      <c r="F14" s="5" t="s">
        <v>18</v>
      </c>
    </row>
    <row r="15" spans="1:16384" x14ac:dyDescent="0.25">
      <c r="B15" s="6" t="s">
        <v>24</v>
      </c>
      <c r="C15" s="6">
        <v>2.2000000000000002</v>
      </c>
      <c r="D15" s="6" t="s">
        <v>26</v>
      </c>
      <c r="E15" s="18">
        <v>7</v>
      </c>
      <c r="F15" s="6">
        <f>C15*E15</f>
        <v>15.400000000000002</v>
      </c>
    </row>
    <row r="16" spans="1:16384" x14ac:dyDescent="0.25">
      <c r="E16" s="19"/>
    </row>
    <row r="17" spans="2:7" x14ac:dyDescent="0.25">
      <c r="E17" s="19"/>
    </row>
    <row r="18" spans="2:7" ht="47.25" x14ac:dyDescent="0.25">
      <c r="B18" s="11" t="s">
        <v>15</v>
      </c>
      <c r="C18" s="11" t="s">
        <v>8</v>
      </c>
      <c r="D18" s="5" t="s">
        <v>31</v>
      </c>
      <c r="E18" s="17" t="s">
        <v>22</v>
      </c>
      <c r="F18" s="5" t="s">
        <v>18</v>
      </c>
    </row>
    <row r="19" spans="2:7" x14ac:dyDescent="0.25">
      <c r="B19" s="6" t="s">
        <v>27</v>
      </c>
      <c r="C19" s="6">
        <v>0.4</v>
      </c>
      <c r="D19" s="6">
        <v>160</v>
      </c>
      <c r="E19" s="18">
        <v>102</v>
      </c>
      <c r="F19" s="14">
        <f>D19*E19</f>
        <v>16320</v>
      </c>
    </row>
    <row r="20" spans="2:7" x14ac:dyDescent="0.25">
      <c r="E20" s="19"/>
    </row>
    <row r="21" spans="2:7" x14ac:dyDescent="0.25">
      <c r="B21" s="21" t="s">
        <v>28</v>
      </c>
      <c r="C21" s="22"/>
      <c r="D21" s="22"/>
      <c r="E21" s="23"/>
      <c r="F21" s="16">
        <f>F7+F11+F15+F19</f>
        <v>69864.37</v>
      </c>
      <c r="G21" s="15">
        <f>F21/1000</f>
        <v>69.864369999999994</v>
      </c>
    </row>
    <row r="22" spans="2:7" x14ac:dyDescent="0.25">
      <c r="G22" s="15">
        <f>G21*1.2</f>
        <v>83.837243999999984</v>
      </c>
    </row>
  </sheetData>
  <mergeCells count="4">
    <mergeCell ref="A1:H1"/>
    <mergeCell ref="A2:H2"/>
    <mergeCell ref="A3:H3"/>
    <mergeCell ref="B21:E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"/>
  <sheetViews>
    <sheetView workbookViewId="0">
      <selection activeCell="D14" sqref="D1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3" style="1" customWidth="1"/>
    <col min="6" max="6" width="16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35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B7" s="11" t="s">
        <v>15</v>
      </c>
      <c r="C7" s="11" t="s">
        <v>8</v>
      </c>
      <c r="D7" s="11" t="s">
        <v>16</v>
      </c>
      <c r="E7" s="17" t="s">
        <v>22</v>
      </c>
      <c r="F7" s="5" t="s">
        <v>18</v>
      </c>
    </row>
    <row r="8" spans="1:16384" x14ac:dyDescent="0.25">
      <c r="A8" s="4"/>
      <c r="B8" s="6" t="s">
        <v>17</v>
      </c>
      <c r="C8" s="6">
        <v>0.4</v>
      </c>
      <c r="D8" s="6">
        <v>517</v>
      </c>
      <c r="E8" s="18">
        <v>85</v>
      </c>
      <c r="F8" s="13">
        <f>D8*E8</f>
        <v>43945</v>
      </c>
    </row>
    <row r="9" spans="1:16384" x14ac:dyDescent="0.25">
      <c r="E9" s="19"/>
    </row>
    <row r="10" spans="1:16384" x14ac:dyDescent="0.25">
      <c r="E10" s="19"/>
    </row>
    <row r="11" spans="1:16384" ht="47.25" x14ac:dyDescent="0.25">
      <c r="B11" s="11" t="s">
        <v>15</v>
      </c>
      <c r="C11" s="11" t="s">
        <v>19</v>
      </c>
      <c r="D11" s="5" t="s">
        <v>31</v>
      </c>
      <c r="E11" s="17" t="s">
        <v>23</v>
      </c>
      <c r="F11" s="5" t="s">
        <v>18</v>
      </c>
    </row>
    <row r="12" spans="1:16384" x14ac:dyDescent="0.25">
      <c r="B12" s="6" t="s">
        <v>21</v>
      </c>
      <c r="C12" s="6" t="s">
        <v>20</v>
      </c>
      <c r="D12" s="6">
        <v>219</v>
      </c>
      <c r="E12" s="18">
        <v>1.538</v>
      </c>
      <c r="F12" s="14">
        <f>D12*E12</f>
        <v>336.822</v>
      </c>
    </row>
    <row r="13" spans="1:16384" x14ac:dyDescent="0.25">
      <c r="E13" s="19"/>
    </row>
    <row r="14" spans="1:16384" x14ac:dyDescent="0.25">
      <c r="E14" s="19"/>
    </row>
    <row r="15" spans="1:16384" ht="47.25" x14ac:dyDescent="0.25">
      <c r="B15" s="11" t="s">
        <v>15</v>
      </c>
      <c r="C15" s="11" t="s">
        <v>25</v>
      </c>
      <c r="D15" s="11" t="s">
        <v>5</v>
      </c>
      <c r="E15" s="17" t="s">
        <v>22</v>
      </c>
      <c r="F15" s="5" t="s">
        <v>18</v>
      </c>
    </row>
    <row r="16" spans="1:16384" x14ac:dyDescent="0.25">
      <c r="B16" s="6" t="s">
        <v>24</v>
      </c>
      <c r="C16" s="6">
        <v>2.2000000000000002</v>
      </c>
      <c r="D16" s="6" t="s">
        <v>26</v>
      </c>
      <c r="E16" s="18">
        <v>77</v>
      </c>
      <c r="F16" s="6">
        <f>C16*E16</f>
        <v>169.4</v>
      </c>
    </row>
    <row r="17" spans="2:7" x14ac:dyDescent="0.25">
      <c r="E17" s="19"/>
    </row>
    <row r="18" spans="2:7" x14ac:dyDescent="0.25">
      <c r="E18" s="19"/>
    </row>
    <row r="19" spans="2:7" ht="47.25" x14ac:dyDescent="0.25">
      <c r="B19" s="11" t="s">
        <v>15</v>
      </c>
      <c r="C19" s="11" t="s">
        <v>8</v>
      </c>
      <c r="D19" s="5" t="s">
        <v>31</v>
      </c>
      <c r="E19" s="17" t="s">
        <v>22</v>
      </c>
      <c r="F19" s="5" t="s">
        <v>18</v>
      </c>
    </row>
    <row r="20" spans="2:7" x14ac:dyDescent="0.25">
      <c r="B20" s="6" t="s">
        <v>27</v>
      </c>
      <c r="C20" s="6">
        <v>0.4</v>
      </c>
      <c r="D20" s="6">
        <v>160</v>
      </c>
      <c r="E20" s="18">
        <v>85</v>
      </c>
      <c r="F20" s="14">
        <f>D20*E20</f>
        <v>13600</v>
      </c>
    </row>
    <row r="21" spans="2:7" x14ac:dyDescent="0.25">
      <c r="E21" s="19"/>
    </row>
    <row r="22" spans="2:7" x14ac:dyDescent="0.25">
      <c r="B22" s="21" t="s">
        <v>28</v>
      </c>
      <c r="C22" s="22"/>
      <c r="D22" s="22"/>
      <c r="E22" s="23"/>
      <c r="F22" s="16">
        <f>F8+F12+F16+F20</f>
        <v>58051.222000000002</v>
      </c>
      <c r="G22" s="15">
        <f>F22/1000</f>
        <v>58.051222000000003</v>
      </c>
    </row>
    <row r="23" spans="2:7" x14ac:dyDescent="0.25">
      <c r="G23" s="15">
        <f>G22*1.2</f>
        <v>69.661466399999995</v>
      </c>
    </row>
  </sheetData>
  <mergeCells count="4">
    <mergeCell ref="A1:H1"/>
    <mergeCell ref="A2:H2"/>
    <mergeCell ref="A3:H3"/>
    <mergeCell ref="B22:E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"/>
  <sheetViews>
    <sheetView workbookViewId="0">
      <selection activeCell="B22" sqref="B22:E22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4" style="1" customWidth="1"/>
    <col min="6" max="6" width="19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29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54.75" customHeight="1" x14ac:dyDescent="0.25">
      <c r="B7" s="11" t="s">
        <v>15</v>
      </c>
      <c r="C7" s="11" t="s">
        <v>8</v>
      </c>
      <c r="D7" s="11" t="s">
        <v>16</v>
      </c>
      <c r="E7" s="5" t="s">
        <v>22</v>
      </c>
      <c r="F7" s="5" t="s">
        <v>18</v>
      </c>
    </row>
    <row r="8" spans="1:16384" x14ac:dyDescent="0.25">
      <c r="A8" s="4"/>
      <c r="B8" s="6" t="s">
        <v>17</v>
      </c>
      <c r="C8" s="6">
        <v>0.4</v>
      </c>
      <c r="D8" s="6">
        <v>517</v>
      </c>
      <c r="E8" s="7">
        <v>93</v>
      </c>
      <c r="F8" s="13">
        <f>D8*E8</f>
        <v>48081</v>
      </c>
    </row>
    <row r="11" spans="1:16384" ht="31.5" x14ac:dyDescent="0.25">
      <c r="B11" s="11" t="s">
        <v>15</v>
      </c>
      <c r="C11" s="11" t="s">
        <v>19</v>
      </c>
      <c r="D11" s="5" t="s">
        <v>31</v>
      </c>
      <c r="E11" s="5" t="s">
        <v>23</v>
      </c>
      <c r="F11" s="5" t="s">
        <v>18</v>
      </c>
    </row>
    <row r="12" spans="1:16384" x14ac:dyDescent="0.25">
      <c r="B12" s="6" t="s">
        <v>21</v>
      </c>
      <c r="C12" s="6" t="s">
        <v>20</v>
      </c>
      <c r="D12" s="6">
        <v>219</v>
      </c>
      <c r="E12" s="6">
        <v>1.538</v>
      </c>
      <c r="F12" s="14">
        <f>D12*E12</f>
        <v>336.822</v>
      </c>
    </row>
    <row r="15" spans="1:16384" ht="31.5" x14ac:dyDescent="0.25">
      <c r="B15" s="11" t="s">
        <v>15</v>
      </c>
      <c r="C15" s="11" t="s">
        <v>25</v>
      </c>
      <c r="D15" s="11" t="s">
        <v>5</v>
      </c>
      <c r="E15" s="5" t="s">
        <v>22</v>
      </c>
      <c r="F15" s="5" t="s">
        <v>18</v>
      </c>
    </row>
    <row r="16" spans="1:16384" x14ac:dyDescent="0.25">
      <c r="B16" s="6" t="s">
        <v>24</v>
      </c>
      <c r="C16" s="6">
        <v>2.2000000000000002</v>
      </c>
      <c r="D16" s="6" t="s">
        <v>26</v>
      </c>
      <c r="E16" s="6">
        <f>8+8+16+24</f>
        <v>56</v>
      </c>
      <c r="F16" s="6">
        <f>C16*E16</f>
        <v>123.20000000000002</v>
      </c>
    </row>
    <row r="19" spans="2:7" ht="31.5" x14ac:dyDescent="0.25">
      <c r="B19" s="11" t="s">
        <v>15</v>
      </c>
      <c r="C19" s="11" t="s">
        <v>8</v>
      </c>
      <c r="D19" s="5" t="s">
        <v>31</v>
      </c>
      <c r="E19" s="5" t="s">
        <v>22</v>
      </c>
      <c r="F19" s="5" t="s">
        <v>18</v>
      </c>
    </row>
    <row r="20" spans="2:7" x14ac:dyDescent="0.25">
      <c r="B20" s="6" t="s">
        <v>27</v>
      </c>
      <c r="C20" s="6">
        <v>0.4</v>
      </c>
      <c r="D20" s="6">
        <v>160</v>
      </c>
      <c r="E20" s="6">
        <v>85</v>
      </c>
      <c r="F20" s="14">
        <f>D20*E20</f>
        <v>13600</v>
      </c>
    </row>
    <row r="22" spans="2:7" x14ac:dyDescent="0.25">
      <c r="B22" s="21" t="s">
        <v>28</v>
      </c>
      <c r="C22" s="22"/>
      <c r="D22" s="22"/>
      <c r="E22" s="23"/>
      <c r="F22" s="16">
        <f>F8+F12+F16+F20</f>
        <v>62141.021999999997</v>
      </c>
      <c r="G22" s="15"/>
    </row>
    <row r="23" spans="2:7" x14ac:dyDescent="0.25">
      <c r="G23" s="15"/>
    </row>
  </sheetData>
  <mergeCells count="4">
    <mergeCell ref="A1:H1"/>
    <mergeCell ref="A2:H2"/>
    <mergeCell ref="A3:H3"/>
    <mergeCell ref="B22:E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"/>
  <sheetViews>
    <sheetView topLeftCell="A4" workbookViewId="0">
      <selection activeCell="B20" sqref="B20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4" style="1" customWidth="1"/>
    <col min="6" max="6" width="14.85546875" style="1" bestFit="1" customWidth="1"/>
    <col min="7" max="7" width="12.7109375" style="1" customWidth="1"/>
    <col min="8" max="8" width="28.140625" style="1" customWidth="1"/>
    <col min="9" max="9" width="10.7109375" style="1" bestFit="1" customWidth="1"/>
    <col min="10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30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B7" s="11" t="s">
        <v>15</v>
      </c>
      <c r="C7" s="11" t="s">
        <v>8</v>
      </c>
      <c r="D7" s="11" t="s">
        <v>16</v>
      </c>
      <c r="E7" s="5" t="s">
        <v>22</v>
      </c>
      <c r="F7" s="5" t="s">
        <v>18</v>
      </c>
    </row>
    <row r="8" spans="1:16384" x14ac:dyDescent="0.25">
      <c r="A8" s="4"/>
      <c r="B8" s="6" t="s">
        <v>17</v>
      </c>
      <c r="C8" s="6">
        <v>0.4</v>
      </c>
      <c r="D8" s="6">
        <v>517</v>
      </c>
      <c r="E8" s="6">
        <v>133</v>
      </c>
      <c r="F8" s="13">
        <f>D8*E8</f>
        <v>68761</v>
      </c>
    </row>
    <row r="11" spans="1:16384" ht="47.25" x14ac:dyDescent="0.25">
      <c r="B11" s="11" t="s">
        <v>15</v>
      </c>
      <c r="C11" s="11" t="s">
        <v>19</v>
      </c>
      <c r="D11" s="5" t="s">
        <v>31</v>
      </c>
      <c r="E11" s="5" t="s">
        <v>23</v>
      </c>
      <c r="F11" s="5" t="s">
        <v>18</v>
      </c>
    </row>
    <row r="12" spans="1:16384" x14ac:dyDescent="0.25">
      <c r="B12" s="6" t="s">
        <v>21</v>
      </c>
      <c r="C12" s="6" t="s">
        <v>20</v>
      </c>
      <c r="D12" s="6">
        <v>219</v>
      </c>
      <c r="E12" s="6">
        <v>2.2589999999999999</v>
      </c>
      <c r="F12" s="14">
        <f>D12*E12</f>
        <v>494.721</v>
      </c>
    </row>
    <row r="15" spans="1:16384" ht="47.25" x14ac:dyDescent="0.25">
      <c r="B15" s="11" t="s">
        <v>15</v>
      </c>
      <c r="C15" s="11" t="s">
        <v>25</v>
      </c>
      <c r="D15" s="11" t="s">
        <v>5</v>
      </c>
      <c r="E15" s="5" t="s">
        <v>22</v>
      </c>
      <c r="F15" s="5" t="s">
        <v>18</v>
      </c>
    </row>
    <row r="16" spans="1:16384" x14ac:dyDescent="0.25">
      <c r="B16" s="6" t="s">
        <v>24</v>
      </c>
      <c r="C16" s="6">
        <v>2.2000000000000002</v>
      </c>
      <c r="D16" s="6" t="s">
        <v>26</v>
      </c>
      <c r="E16" s="6">
        <f>10+10+24+40</f>
        <v>84</v>
      </c>
      <c r="F16" s="6">
        <f>C16*E16</f>
        <v>184.8</v>
      </c>
    </row>
    <row r="19" spans="2:9" ht="47.25" x14ac:dyDescent="0.25">
      <c r="B19" s="11" t="s">
        <v>15</v>
      </c>
      <c r="C19" s="11" t="s">
        <v>8</v>
      </c>
      <c r="D19" s="5" t="s">
        <v>31</v>
      </c>
      <c r="E19" s="5" t="s">
        <v>22</v>
      </c>
      <c r="F19" s="5" t="s">
        <v>18</v>
      </c>
    </row>
    <row r="20" spans="2:9" x14ac:dyDescent="0.25">
      <c r="B20" s="6" t="s">
        <v>27</v>
      </c>
      <c r="C20" s="6">
        <v>0.4</v>
      </c>
      <c r="D20" s="6">
        <v>160</v>
      </c>
      <c r="E20" s="6">
        <v>123</v>
      </c>
      <c r="F20" s="14">
        <f>D20*E20</f>
        <v>19680</v>
      </c>
    </row>
    <row r="22" spans="2:9" x14ac:dyDescent="0.25">
      <c r="B22" s="21" t="s">
        <v>28</v>
      </c>
      <c r="C22" s="22"/>
      <c r="D22" s="22"/>
      <c r="E22" s="23"/>
      <c r="F22" s="16">
        <f>F8+F12+F16+F20</f>
        <v>89120.521000000008</v>
      </c>
      <c r="G22" s="15"/>
      <c r="I22" s="15">
        <f>F22/1000</f>
        <v>89.120521000000011</v>
      </c>
    </row>
    <row r="23" spans="2:9" x14ac:dyDescent="0.25">
      <c r="G23" s="15"/>
      <c r="I23" s="15">
        <f>I22*1.2</f>
        <v>106.9446252</v>
      </c>
    </row>
  </sheetData>
  <mergeCells count="4">
    <mergeCell ref="A1:H1"/>
    <mergeCell ref="A2:H2"/>
    <mergeCell ref="A3:H3"/>
    <mergeCell ref="B22:E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"/>
  <sheetViews>
    <sheetView topLeftCell="E1" workbookViewId="0">
      <selection activeCell="C16" sqref="C16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3.85546875" style="1" customWidth="1"/>
    <col min="5" max="5" width="14.140625" style="19" customWidth="1"/>
    <col min="6" max="6" width="14.85546875" style="1" bestFit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32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B7" s="11" t="s">
        <v>15</v>
      </c>
      <c r="C7" s="11" t="s">
        <v>8</v>
      </c>
      <c r="D7" s="11" t="s">
        <v>16</v>
      </c>
      <c r="E7" s="17" t="s">
        <v>22</v>
      </c>
      <c r="F7" s="5" t="s">
        <v>18</v>
      </c>
    </row>
    <row r="8" spans="1:16384" x14ac:dyDescent="0.25">
      <c r="A8" s="4"/>
      <c r="B8" s="6" t="s">
        <v>17</v>
      </c>
      <c r="C8" s="6">
        <v>0.4</v>
      </c>
      <c r="D8" s="6">
        <v>517</v>
      </c>
      <c r="E8" s="18">
        <v>25</v>
      </c>
      <c r="F8" s="13">
        <f>D8*E8</f>
        <v>12925</v>
      </c>
    </row>
    <row r="11" spans="1:16384" ht="47.25" x14ac:dyDescent="0.25">
      <c r="B11" s="11" t="s">
        <v>15</v>
      </c>
      <c r="C11" s="11" t="s">
        <v>19</v>
      </c>
      <c r="D11" s="5" t="s">
        <v>31</v>
      </c>
      <c r="E11" s="17" t="s">
        <v>23</v>
      </c>
      <c r="F11" s="5" t="s">
        <v>18</v>
      </c>
    </row>
    <row r="12" spans="1:16384" x14ac:dyDescent="0.25">
      <c r="B12" s="6" t="s">
        <v>21</v>
      </c>
      <c r="C12" s="6" t="s">
        <v>20</v>
      </c>
      <c r="D12" s="6">
        <v>219</v>
      </c>
      <c r="E12" s="18">
        <v>1.1459999999999999</v>
      </c>
      <c r="F12" s="14">
        <f>D12*E12</f>
        <v>250.97399999999999</v>
      </c>
    </row>
    <row r="15" spans="1:16384" ht="47.25" x14ac:dyDescent="0.25">
      <c r="B15" s="11" t="s">
        <v>15</v>
      </c>
      <c r="C15" s="11" t="s">
        <v>25</v>
      </c>
      <c r="D15" s="11" t="s">
        <v>5</v>
      </c>
      <c r="E15" s="17" t="s">
        <v>22</v>
      </c>
      <c r="F15" s="5" t="s">
        <v>18</v>
      </c>
    </row>
    <row r="16" spans="1:16384" x14ac:dyDescent="0.25">
      <c r="B16" s="6" t="s">
        <v>24</v>
      </c>
      <c r="C16" s="6">
        <v>2.2000000000000002</v>
      </c>
      <c r="D16" s="6" t="s">
        <v>26</v>
      </c>
      <c r="E16" s="18">
        <v>25</v>
      </c>
      <c r="F16" s="6">
        <f>C16*E16</f>
        <v>55.000000000000007</v>
      </c>
    </row>
    <row r="19" spans="2:7" ht="47.25" x14ac:dyDescent="0.25">
      <c r="B19" s="11" t="s">
        <v>15</v>
      </c>
      <c r="C19" s="11" t="s">
        <v>8</v>
      </c>
      <c r="D19" s="5" t="s">
        <v>31</v>
      </c>
      <c r="E19" s="17" t="s">
        <v>22</v>
      </c>
      <c r="F19" s="5" t="s">
        <v>18</v>
      </c>
    </row>
    <row r="20" spans="2:7" x14ac:dyDescent="0.25">
      <c r="B20" s="6" t="s">
        <v>27</v>
      </c>
      <c r="C20" s="6">
        <v>0.4</v>
      </c>
      <c r="D20" s="6">
        <v>160</v>
      </c>
      <c r="E20" s="18">
        <v>36</v>
      </c>
      <c r="F20" s="14">
        <f>D20*E20</f>
        <v>5760</v>
      </c>
    </row>
    <row r="22" spans="2:7" x14ac:dyDescent="0.25">
      <c r="B22" s="21" t="s">
        <v>28</v>
      </c>
      <c r="C22" s="22"/>
      <c r="D22" s="22"/>
      <c r="E22" s="23"/>
      <c r="F22" s="16">
        <f>F8+F12+F16+F20</f>
        <v>18990.974000000002</v>
      </c>
      <c r="G22" s="15"/>
    </row>
    <row r="23" spans="2:7" x14ac:dyDescent="0.25">
      <c r="G23" s="15"/>
    </row>
  </sheetData>
  <mergeCells count="4">
    <mergeCell ref="A1:H1"/>
    <mergeCell ref="A2:H2"/>
    <mergeCell ref="A3:H3"/>
    <mergeCell ref="B22:E2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"/>
  <sheetViews>
    <sheetView topLeftCell="E1" workbookViewId="0">
      <selection activeCell="I4" sqref="I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0.28515625" style="1" customWidth="1"/>
    <col min="5" max="5" width="16.85546875" style="1" bestFit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36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47.25" x14ac:dyDescent="0.25">
      <c r="A8" s="10" t="s">
        <v>2</v>
      </c>
      <c r="B8" s="10" t="s">
        <v>3</v>
      </c>
      <c r="C8" s="10" t="s">
        <v>4</v>
      </c>
      <c r="D8" s="10" t="s">
        <v>5</v>
      </c>
      <c r="E8" s="11" t="s">
        <v>8</v>
      </c>
      <c r="F8" s="5" t="s">
        <v>6</v>
      </c>
      <c r="G8" s="5" t="s">
        <v>6</v>
      </c>
      <c r="H8" s="5" t="s">
        <v>13</v>
      </c>
    </row>
    <row r="9" spans="1:16384" x14ac:dyDescent="0.25">
      <c r="A9" s="6">
        <v>1</v>
      </c>
      <c r="B9" s="7" t="s">
        <v>9</v>
      </c>
      <c r="C9" s="6" t="s">
        <v>12</v>
      </c>
      <c r="D9" s="8" t="s">
        <v>10</v>
      </c>
      <c r="E9" s="9">
        <v>6</v>
      </c>
      <c r="F9" s="9">
        <v>1660</v>
      </c>
      <c r="G9" s="9">
        <v>5</v>
      </c>
      <c r="H9" s="9">
        <f>F9*G9</f>
        <v>8300</v>
      </c>
    </row>
    <row r="10" spans="1:16384" x14ac:dyDescent="0.25">
      <c r="A10" s="24" t="s">
        <v>7</v>
      </c>
      <c r="B10" s="25"/>
      <c r="C10" s="25"/>
      <c r="D10" s="25"/>
      <c r="E10" s="26"/>
      <c r="F10" s="9">
        <f>F9</f>
        <v>1660</v>
      </c>
      <c r="G10" s="9">
        <f>G9</f>
        <v>5</v>
      </c>
      <c r="H10" s="9">
        <f>H9</f>
        <v>8300</v>
      </c>
      <c r="K10" s="1">
        <f>H10/1000</f>
        <v>8.3000000000000007</v>
      </c>
    </row>
    <row r="11" spans="1:16384" x14ac:dyDescent="0.25">
      <c r="K11" s="1">
        <f>K10*1.12</f>
        <v>9.2960000000000012</v>
      </c>
    </row>
  </sheetData>
  <mergeCells count="4">
    <mergeCell ref="A1:H1"/>
    <mergeCell ref="A2:H2"/>
    <mergeCell ref="A3:H3"/>
    <mergeCell ref="A10:E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topLeftCell="D1" workbookViewId="0">
      <selection activeCell="A3" sqref="A3:H3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0.28515625" style="1" customWidth="1"/>
    <col min="5" max="5" width="16.85546875" style="1" bestFit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37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47.25" x14ac:dyDescent="0.25">
      <c r="A8" s="10" t="s">
        <v>2</v>
      </c>
      <c r="B8" s="10" t="s">
        <v>3</v>
      </c>
      <c r="C8" s="10" t="s">
        <v>4</v>
      </c>
      <c r="D8" s="10" t="s">
        <v>5</v>
      </c>
      <c r="E8" s="11" t="s">
        <v>8</v>
      </c>
      <c r="F8" s="5" t="s">
        <v>6</v>
      </c>
    </row>
    <row r="9" spans="1:16384" x14ac:dyDescent="0.25">
      <c r="A9" s="6">
        <v>1</v>
      </c>
      <c r="B9" s="7" t="s">
        <v>11</v>
      </c>
      <c r="C9" s="6">
        <v>35</v>
      </c>
      <c r="D9" s="8" t="s">
        <v>10</v>
      </c>
      <c r="E9" s="9">
        <v>35</v>
      </c>
      <c r="F9" s="9">
        <v>16543</v>
      </c>
    </row>
    <row r="10" spans="1:16384" x14ac:dyDescent="0.25">
      <c r="A10" s="24" t="s">
        <v>7</v>
      </c>
      <c r="B10" s="25"/>
      <c r="C10" s="25"/>
      <c r="D10" s="25"/>
      <c r="E10" s="26"/>
      <c r="F10" s="9">
        <f>F9</f>
        <v>16543</v>
      </c>
    </row>
    <row r="12" spans="1:16384" x14ac:dyDescent="0.25">
      <c r="F12" s="12"/>
    </row>
  </sheetData>
  <mergeCells count="4">
    <mergeCell ref="A1:H1"/>
    <mergeCell ref="A2:H2"/>
    <mergeCell ref="A3:H3"/>
    <mergeCell ref="A10:E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workbookViewId="0">
      <selection activeCell="A4" sqref="A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0.28515625" style="1" customWidth="1"/>
    <col min="5" max="5" width="16.85546875" style="1" bestFit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38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47.25" x14ac:dyDescent="0.25">
      <c r="A8" s="10" t="s">
        <v>2</v>
      </c>
      <c r="B8" s="10" t="s">
        <v>3</v>
      </c>
      <c r="C8" s="10" t="s">
        <v>4</v>
      </c>
      <c r="D8" s="10" t="s">
        <v>5</v>
      </c>
      <c r="E8" s="11" t="s">
        <v>8</v>
      </c>
      <c r="F8" s="5" t="s">
        <v>6</v>
      </c>
    </row>
    <row r="9" spans="1:16384" x14ac:dyDescent="0.25">
      <c r="A9" s="6">
        <v>1</v>
      </c>
      <c r="B9" s="7" t="s">
        <v>11</v>
      </c>
      <c r="C9" s="6">
        <v>35</v>
      </c>
      <c r="D9" s="8" t="s">
        <v>10</v>
      </c>
      <c r="E9" s="9">
        <v>35</v>
      </c>
      <c r="F9" s="9">
        <v>16543</v>
      </c>
    </row>
    <row r="10" spans="1:16384" x14ac:dyDescent="0.25">
      <c r="A10" s="24" t="s">
        <v>7</v>
      </c>
      <c r="B10" s="25"/>
      <c r="C10" s="25"/>
      <c r="D10" s="25"/>
      <c r="E10" s="26"/>
      <c r="F10" s="9">
        <f>F9</f>
        <v>16543</v>
      </c>
    </row>
    <row r="12" spans="1:16384" x14ac:dyDescent="0.25">
      <c r="F12" s="12"/>
    </row>
  </sheetData>
  <mergeCells count="4">
    <mergeCell ref="A1:H1"/>
    <mergeCell ref="A2:H2"/>
    <mergeCell ref="A3:H3"/>
    <mergeCell ref="A10:E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workbookViewId="0">
      <selection activeCell="A4" sqref="A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50.28515625" style="1" customWidth="1"/>
    <col min="5" max="5" width="16.85546875" style="1" bestFit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6384" ht="27" customHeight="1" x14ac:dyDescent="0.25">
      <c r="A2" s="20" t="s">
        <v>14</v>
      </c>
      <c r="B2" s="20"/>
      <c r="C2" s="20"/>
      <c r="D2" s="20"/>
      <c r="E2" s="20"/>
      <c r="F2" s="20"/>
      <c r="G2" s="20"/>
      <c r="H2" s="20"/>
    </row>
    <row r="3" spans="1:16384" ht="27" customHeight="1" x14ac:dyDescent="0.25">
      <c r="A3" s="20" t="s">
        <v>39</v>
      </c>
      <c r="B3" s="20"/>
      <c r="C3" s="20"/>
      <c r="D3" s="20"/>
      <c r="E3" s="20"/>
      <c r="F3" s="20"/>
      <c r="G3" s="20"/>
      <c r="H3" s="2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8" spans="1:16384" ht="47.25" x14ac:dyDescent="0.25">
      <c r="A8" s="10" t="s">
        <v>2</v>
      </c>
      <c r="B8" s="10" t="s">
        <v>3</v>
      </c>
      <c r="C8" s="10" t="s">
        <v>4</v>
      </c>
      <c r="D8" s="10" t="s">
        <v>5</v>
      </c>
      <c r="E8" s="11" t="s">
        <v>8</v>
      </c>
      <c r="F8" s="5" t="s">
        <v>6</v>
      </c>
    </row>
    <row r="9" spans="1:16384" x14ac:dyDescent="0.25">
      <c r="A9" s="6">
        <v>1</v>
      </c>
      <c r="B9" s="7" t="s">
        <v>11</v>
      </c>
      <c r="C9" s="6">
        <v>35</v>
      </c>
      <c r="D9" s="8" t="s">
        <v>10</v>
      </c>
      <c r="E9" s="9">
        <v>35</v>
      </c>
      <c r="F9" s="9">
        <v>16543</v>
      </c>
    </row>
    <row r="10" spans="1:16384" x14ac:dyDescent="0.25">
      <c r="A10" s="24" t="s">
        <v>7</v>
      </c>
      <c r="B10" s="25"/>
      <c r="C10" s="25"/>
      <c r="D10" s="25"/>
      <c r="E10" s="26"/>
      <c r="F10" s="9">
        <f>F9</f>
        <v>16543</v>
      </c>
    </row>
    <row r="12" spans="1:16384" x14ac:dyDescent="0.25">
      <c r="F12" s="12"/>
    </row>
  </sheetData>
  <mergeCells count="4">
    <mergeCell ref="A1:H1"/>
    <mergeCell ref="A2:H2"/>
    <mergeCell ref="A3:H3"/>
    <mergeCell ref="A10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I_01.1.1.1.5</vt:lpstr>
      <vt:lpstr>J_01.1.1.1.1</vt:lpstr>
      <vt:lpstr>J_01.1.1.1.2</vt:lpstr>
      <vt:lpstr>J_01.1.1.1.3</vt:lpstr>
      <vt:lpstr>J_01.1.1.1.4</vt:lpstr>
      <vt:lpstr>I_01.1.1.3.1</vt:lpstr>
      <vt:lpstr>J_01.1.1.3.1</vt:lpstr>
      <vt:lpstr>J_01.1.1.3.2</vt:lpstr>
      <vt:lpstr>J_01.1.1.3.3</vt:lpstr>
      <vt:lpstr>J_01.1.1.3.4</vt:lpstr>
      <vt:lpstr>J_01.2.2.1.1</vt:lpstr>
      <vt:lpstr>J_01.2.2.1.2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2019-04-18T08:43:29Z</dcterms:modified>
</cp:coreProperties>
</file>